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0C1A72-4764-43A5-A978-81077F2C5F65}" xr6:coauthVersionLast="36" xr6:coauthVersionMax="36" xr10:uidLastSave="{00000000-0000-0000-0000-000000000000}"/>
  <bookViews>
    <workbookView xWindow="0" yWindow="0" windowWidth="19200" windowHeight="7956" activeTab="2" xr2:uid="{E6BC9A23-E282-4CDD-9F19-487518A4F0D2}"/>
  </bookViews>
  <sheets>
    <sheet name="Sheet1" sheetId="1" r:id="rId1"/>
    <sheet name="Sheet5" sheetId="6" r:id="rId2"/>
    <sheet name="Sheet4" sheetId="4" r:id="rId3"/>
    <sheet name="Sheet3" sheetId="3" r:id="rId4"/>
    <sheet name="Sheet2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K6" i="1" l="1"/>
  <c r="I6" i="1"/>
  <c r="B18" i="1"/>
  <c r="B19" i="1"/>
  <c r="B20" i="1"/>
  <c r="B17" i="1"/>
  <c r="C13" i="1"/>
  <c r="D13" i="1"/>
  <c r="E13" i="1"/>
  <c r="F13" i="1"/>
  <c r="G13" i="1"/>
  <c r="H13" i="1"/>
  <c r="B13" i="1"/>
  <c r="C12" i="1"/>
  <c r="D12" i="1"/>
  <c r="E12" i="1"/>
  <c r="F12" i="1"/>
  <c r="G12" i="1"/>
  <c r="H12" i="1"/>
  <c r="B12" i="1"/>
  <c r="C11" i="1"/>
  <c r="D11" i="1"/>
  <c r="E11" i="1"/>
  <c r="F11" i="1"/>
  <c r="G11" i="1"/>
  <c r="H11" i="1"/>
  <c r="B11" i="1"/>
  <c r="C10" i="1"/>
  <c r="D10" i="1"/>
  <c r="E10" i="1"/>
  <c r="F10" i="1"/>
  <c r="G10" i="1"/>
  <c r="H10" i="1"/>
  <c r="B10" i="1"/>
  <c r="C9" i="1"/>
  <c r="D9" i="1"/>
  <c r="E9" i="1"/>
  <c r="F9" i="1"/>
  <c r="G9" i="1"/>
  <c r="H9" i="1"/>
  <c r="B9" i="1"/>
  <c r="C8" i="1"/>
  <c r="D8" i="1"/>
  <c r="E8" i="1"/>
  <c r="F8" i="1"/>
  <c r="G8" i="1"/>
  <c r="H8" i="1"/>
  <c r="B8" i="1"/>
  <c r="H3" i="1"/>
  <c r="H4" i="1"/>
  <c r="H5" i="1"/>
  <c r="H6" i="1"/>
  <c r="C6" i="1"/>
  <c r="D6" i="1"/>
  <c r="E6" i="1"/>
  <c r="F6" i="1"/>
  <c r="G6" i="1"/>
  <c r="H2" i="1"/>
  <c r="B6" i="1"/>
</calcChain>
</file>

<file path=xl/sharedStrings.xml><?xml version="1.0" encoding="utf-8"?>
<sst xmlns="http://schemas.openxmlformats.org/spreadsheetml/2006/main" count="41" uniqueCount="25">
  <si>
    <t>Revenue categories</t>
  </si>
  <si>
    <t>April</t>
  </si>
  <si>
    <t>May</t>
  </si>
  <si>
    <t>June</t>
  </si>
  <si>
    <t>July</t>
  </si>
  <si>
    <t>August</t>
  </si>
  <si>
    <t>September</t>
  </si>
  <si>
    <t>Total</t>
  </si>
  <si>
    <t>Total revenue</t>
  </si>
  <si>
    <t>Expense categories</t>
  </si>
  <si>
    <t xml:space="preserve">    Salaries and wages</t>
  </si>
  <si>
    <t xml:space="preserve">  Room and cabin rentals</t>
  </si>
  <si>
    <t xml:space="preserve">  Excursions</t>
  </si>
  <si>
    <t xml:space="preserve">  Spa Services</t>
  </si>
  <si>
    <t xml:space="preserve">  Shop Purchases</t>
  </si>
  <si>
    <t xml:space="preserve">   Administrative</t>
  </si>
  <si>
    <t xml:space="preserve">   Marketing</t>
  </si>
  <si>
    <t xml:space="preserve">   Operations and Maintenance</t>
  </si>
  <si>
    <t>Total Expenses</t>
  </si>
  <si>
    <t>Net Income</t>
  </si>
  <si>
    <t>Ratio of each revenue category</t>
  </si>
  <si>
    <t>Month</t>
  </si>
  <si>
    <t>Total Revenue</t>
  </si>
  <si>
    <t>categories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</si>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</sst>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</a:t>
            </a:r>
            <a:r>
              <a:rPr lang="en-US" baseline="0"/>
              <a:t> bar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  Room and cabin rentals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Sheet1!$B$1:$G$1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Sheet1!$B$2:$G$2</c:f>
              <c:numCache>
                <c:formatCode>General</c:formatCode>
                <c:ptCount val="6"/>
                <c:pt idx="0">
                  <c:v>25780</c:v>
                </c:pt>
                <c:pt idx="1">
                  <c:v>35149</c:v>
                </c:pt>
                <c:pt idx="2">
                  <c:v>71101</c:v>
                </c:pt>
                <c:pt idx="3">
                  <c:v>78993</c:v>
                </c:pt>
                <c:pt idx="4">
                  <c:v>61002</c:v>
                </c:pt>
                <c:pt idx="5">
                  <c:v>85797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1-49F1-88D3-4E7C6DEA9481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  Excursions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Sheet1!$B$1:$G$1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Sheet1!$B$3:$G$3</c:f>
              <c:numCache>
                <c:formatCode>General</c:formatCode>
                <c:ptCount val="6"/>
                <c:pt idx="0">
                  <c:v>15450</c:v>
                </c:pt>
                <c:pt idx="1">
                  <c:v>27448</c:v>
                </c:pt>
                <c:pt idx="2">
                  <c:v>51320</c:v>
                </c:pt>
                <c:pt idx="3">
                  <c:v>55789</c:v>
                </c:pt>
                <c:pt idx="4">
                  <c:v>47855</c:v>
                </c:pt>
                <c:pt idx="5">
                  <c:v>67050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1-49F1-88D3-4E7C6DEA9481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  Spa Services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Sheet1!$B$1:$G$1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Sheet1!$B$4:$G$4</c:f>
              <c:numCache>
                <c:formatCode>General</c:formatCode>
                <c:ptCount val="6"/>
                <c:pt idx="0">
                  <c:v>6950</c:v>
                </c:pt>
                <c:pt idx="1">
                  <c:v>8884</c:v>
                </c:pt>
                <c:pt idx="2">
                  <c:v>18010</c:v>
                </c:pt>
                <c:pt idx="3">
                  <c:v>20637</c:v>
                </c:pt>
                <c:pt idx="4">
                  <c:v>13040</c:v>
                </c:pt>
                <c:pt idx="5">
                  <c:v>20455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1-49F1-88D3-4E7C6DEA9481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  Shop Purchases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Sheet1!$B$1:$G$1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Sheet1!$B$5:$G$5</c:f>
              <c:numCache>
                <c:formatCode>General</c:formatCode>
                <c:ptCount val="6"/>
                <c:pt idx="0">
                  <c:v>5200</c:v>
                </c:pt>
                <c:pt idx="1">
                  <c:v>9235</c:v>
                </c:pt>
                <c:pt idx="2">
                  <c:v>8580</c:v>
                </c:pt>
                <c:pt idx="3">
                  <c:v>15455</c:v>
                </c:pt>
                <c:pt idx="4">
                  <c:v>18355</c:v>
                </c:pt>
                <c:pt idx="5">
                  <c:v>17655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1-49F1-88D3-4E7C6DEA9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5269760"/>
        <c:axId val="1378030400"/>
      </c:barChart>
      <c:lineChart>
        <c:grouping val="standard"/>
        <c:varyColors val="0"/>
        <c:ser>
          <c:idx val="4"/>
          <c:order val="4"/>
          <c:tx>
            <c:strRef>
              <c:f>Sheet1!$A$6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Sheet1!$B$1:$G$1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Sheet1!$B$6:$G$6</c:f>
              <c:numCache>
                <c:formatCode>General</c:formatCode>
                <c:ptCount val="6"/>
                <c:pt idx="0">
                  <c:v>53380</c:v>
                </c:pt>
                <c:pt idx="1">
                  <c:v>80716</c:v>
                </c:pt>
                <c:pt idx="2">
                  <c:v>149011</c:v>
                </c:pt>
                <c:pt idx="3">
                  <c:v>170874</c:v>
                </c:pt>
                <c:pt idx="4">
                  <c:v>140252</c:v>
                </c:pt>
                <c:pt idx="5">
                  <c:v>190957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B1-49F1-88D3-4E7C6DEA9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269760"/>
        <c:axId val="1378030400"/>
      </c:lineChart>
      <c:catAx>
        <c:axId val="119526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030400"/>
        <c:crosses val="autoZero"/>
        <c:auto val="1"/>
        <c:lblAlgn val="ctr"/>
        <c:lblOffset val="100"/>
        <c:noMultiLvlLbl val="0"/>
      </c:catAx>
      <c:valAx>
        <c:axId val="137803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26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</a:t>
            </a:r>
            <a:r>
              <a:rPr lang="en-US" baseline="0"/>
              <a:t> Pe chart showing ratio of each revenue category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E9F-4996-9B08-9D7DAB6CB2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9F-4996-9B08-9D7DAB6CB2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9F-4996-9B08-9D7DAB6CB2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9F-4996-9B08-9D7DAB6CB20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Sheet1!$J$2:$J$5</c:f>
              <c:strCache>
                <c:ptCount val="4"/>
                <c:pt idx="0">
                  <c:v>  Room and cabin rentals</c:v>
                </c:pt>
                <c:pt idx="1">
                  <c:v>  Excursions</c:v>
                </c:pt>
                <c:pt idx="2">
                  <c:v>  Spa Services</c:v>
                </c:pt>
                <c:pt idx="3">
                  <c:v>  Shop Purchases</c:v>
                </c:pt>
              </c:strCache>
            </c:strRef>
          </c:cat>
          <c:val>
            <c:numRef>
              <c:f>Sheet1!$K$2:$K$5</c:f>
              <c:numCache>
                <c:formatCode>General</c:formatCode>
                <c:ptCount val="4"/>
                <c:pt idx="0">
                  <c:v>45.6</c:v>
                </c:pt>
                <c:pt idx="1">
                  <c:v>33.700000000000003</c:v>
                </c:pt>
                <c:pt idx="2">
                  <c:v>11.2</c:v>
                </c:pt>
                <c:pt idx="3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9F-4996-9B08-9D7DAB6CB2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</a:t>
            </a:r>
            <a:r>
              <a:rPr lang="en-US" baseline="0"/>
              <a:t> line chart showing the trend of revenue of all categories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Sheet1!$B$16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Sheet1!$A$17:$A$20</c:f>
              <c:strCache>
                <c:ptCount val="4"/>
                <c:pt idx="0">
                  <c:v>  Room and cabin rentals</c:v>
                </c:pt>
                <c:pt idx="1">
                  <c:v>  Excursions</c:v>
                </c:pt>
                <c:pt idx="2">
                  <c:v>  Spa Services</c:v>
                </c:pt>
                <c:pt idx="3">
                  <c:v>  Shop Purchases</c:v>
                </c:pt>
              </c:strCache>
            </c:strRef>
          </c:cat>
          <c:val>
            <c:numRef>
              <c:f>Sheet1!$B$17:$B$20</c:f>
              <c:numCache>
                <c:formatCode>General</c:formatCode>
                <c:ptCount val="4"/>
                <c:pt idx="0">
                  <c:v>357822</c:v>
                </c:pt>
                <c:pt idx="1">
                  <c:v>264912</c:v>
                </c:pt>
                <c:pt idx="2">
                  <c:v>87976</c:v>
                </c:pt>
                <c:pt idx="3">
                  <c:v>74480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C-4F72-B3D9-3F9091D7A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383840"/>
        <c:axId val="1192252464"/>
      </c:lineChart>
      <c:catAx>
        <c:axId val="1311383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Categories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52464"/>
        <c:crosses val="autoZero"/>
        <c:auto val="1"/>
        <c:lblAlgn val="ctr"/>
        <c:lblOffset val="100"/>
        <c:noMultiLvlLbl val="0"/>
      </c:catAx>
      <c:valAx>
        <c:axId val="119225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38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</a:t>
            </a:r>
            <a:r>
              <a:rPr lang="en-US" baseline="0"/>
              <a:t> line chart showing the trend of total revenue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Sheet2!$C$5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Sheet2!$B$6:$B$11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Sheet2!$C$6:$C$11</c:f>
              <c:numCache>
                <c:formatCode>General</c:formatCode>
                <c:ptCount val="6"/>
                <c:pt idx="0">
                  <c:v>53380</c:v>
                </c:pt>
                <c:pt idx="1">
                  <c:v>80716</c:v>
                </c:pt>
                <c:pt idx="2">
                  <c:v>149011</c:v>
                </c:pt>
                <c:pt idx="3">
                  <c:v>170874</c:v>
                </c:pt>
                <c:pt idx="4">
                  <c:v>140252</c:v>
                </c:pt>
                <c:pt idx="5">
                  <c:v>190957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D-44ED-AE81-54B70E93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078368"/>
        <c:axId val="1192653008"/>
      </c:lineChart>
      <c:catAx>
        <c:axId val="1314078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653008"/>
        <c:crosses val="autoZero"/>
        <c:auto val="1"/>
        <c:lblAlgn val="ctr"/>
        <c:lblOffset val="100"/>
        <c:noMultiLvlLbl val="0"/>
      </c:catAx>
      <c:valAx>
        <c:axId val="119265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Revenue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07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E90F7D-572D-45B1-A83E-2EA61472E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144780</xdr:rowOff>
    </xdr:from>
    <xdr:to>
      <xdr:col>11</xdr:col>
      <xdr:colOff>114300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1F025D-3CBC-4AF7-BC3B-26354B4D4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571500</xdr:colOff>
      <xdr:row>22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36F663-4774-48AA-AEC8-AD33DCBCF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769620</xdr:colOff>
      <xdr:row>5</xdr:row>
      <xdr:rowOff>60960</xdr:rowOff>
    </xdr:from>
    <xdr:to>
      <xdr:col>10</xdr:col>
      <xdr:colOff>243840</xdr:colOff>
      <xdr:row>22</xdr:row>
      <xdr:rowOff>68580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281504-6E5D-4B10-8609-D8226BC6D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2945-805E-4E71-9B0B-DC302DC906E3}">
  <dimension ref="A1:O20"/>
  <sheetViews>
    <sheetView workbookViewId="0">
      <selection activeCell="C19" sqref="C19"/>
    </sheetView>
  </sheetViews>
  <sheetFormatPr defaultRowHeight="14.4" x14ac:dyDescent="0.3"/>
  <cols>
    <col min="1" max="1" width="27.6640625" customWidth="1"/>
    <col min="7" max="7" width="12.21875" customWidth="1"/>
    <col min="9" max="9" width="29.33203125" customWidth="1"/>
    <col min="10" max="10" width="29.77734375" customWidth="1"/>
    <col min="11" max="11" width="27.33203125" customWidth="1"/>
  </cols>
  <sheetData>
    <row r="1" spans="1:1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20</v>
      </c>
      <c r="J1" s="2" t="s">
        <v>0</v>
      </c>
      <c r="K1" s="2" t="s">
        <v>20</v>
      </c>
      <c r="L1" s="2"/>
      <c r="M1" s="2"/>
      <c r="N1" s="2"/>
      <c r="O1" s="2"/>
    </row>
    <row r="2" spans="1:15" x14ac:dyDescent="0.3">
      <c r="A2" t="s">
        <v>11</v>
      </c>
      <c r="B2" s="3">
        <v>25780</v>
      </c>
      <c r="C2" s="3">
        <v>35149</v>
      </c>
      <c r="D2" s="3">
        <v>71101</v>
      </c>
      <c r="E2" s="3">
        <v>78993</v>
      </c>
      <c r="F2" s="3">
        <v>61002</v>
      </c>
      <c r="G2" s="3">
        <v>85797</v>
      </c>
      <c r="H2" s="2">
        <f>SUM(B2:G2)</f>
        <v>357822</v>
      </c>
      <c r="I2" s="3">
        <f>(H2*100)/H6</f>
        <v>45.571390364115693</v>
      </c>
      <c r="J2" s="3" t="s">
        <v>11</v>
      </c>
      <c r="K2" s="3">
        <v>45.6</v>
      </c>
      <c r="L2" s="4"/>
      <c r="M2" s="4"/>
      <c r="N2" s="4"/>
      <c r="O2" s="4"/>
    </row>
    <row r="3" spans="1:15" x14ac:dyDescent="0.3">
      <c r="A3" t="s">
        <v>12</v>
      </c>
      <c r="B3" s="3">
        <v>15450</v>
      </c>
      <c r="C3" s="3">
        <v>27448</v>
      </c>
      <c r="D3" s="3">
        <v>51320</v>
      </c>
      <c r="E3" s="3">
        <v>55789</v>
      </c>
      <c r="F3" s="3">
        <v>47855</v>
      </c>
      <c r="G3" s="3">
        <v>67050</v>
      </c>
      <c r="H3" s="2">
        <f t="shared" ref="H3:H6" si="0">SUM(B3:G3)</f>
        <v>264912</v>
      </c>
      <c r="I3" s="3">
        <f>(H3*100)/H6</f>
        <v>33.738585565277191</v>
      </c>
      <c r="J3" s="3" t="s">
        <v>12</v>
      </c>
      <c r="K3" s="3">
        <v>33.700000000000003</v>
      </c>
    </row>
    <row r="4" spans="1:15" x14ac:dyDescent="0.3">
      <c r="A4" t="s">
        <v>13</v>
      </c>
      <c r="B4" s="3">
        <v>6950</v>
      </c>
      <c r="C4" s="3">
        <v>8884</v>
      </c>
      <c r="D4" s="3">
        <v>18010</v>
      </c>
      <c r="E4" s="3">
        <v>20637</v>
      </c>
      <c r="F4" s="3">
        <v>13040</v>
      </c>
      <c r="G4" s="3">
        <v>20455</v>
      </c>
      <c r="H4" s="2">
        <f t="shared" si="0"/>
        <v>87976</v>
      </c>
      <c r="I4" s="3">
        <f>(H4*100)/H6</f>
        <v>11.204421859677275</v>
      </c>
      <c r="J4" s="3" t="s">
        <v>13</v>
      </c>
      <c r="K4" s="3">
        <v>11.2</v>
      </c>
    </row>
    <row r="5" spans="1:15" x14ac:dyDescent="0.3">
      <c r="A5" t="s">
        <v>14</v>
      </c>
      <c r="B5" s="3">
        <v>5200</v>
      </c>
      <c r="C5" s="3">
        <v>9235</v>
      </c>
      <c r="D5" s="3">
        <v>8580</v>
      </c>
      <c r="E5" s="3">
        <v>15455</v>
      </c>
      <c r="F5" s="3">
        <v>18355</v>
      </c>
      <c r="G5" s="3">
        <v>17655</v>
      </c>
      <c r="H5" s="2">
        <f t="shared" si="0"/>
        <v>74480</v>
      </c>
      <c r="I5" s="3">
        <f>(H5*100)/H6</f>
        <v>9.485602210929839</v>
      </c>
      <c r="J5" s="3" t="s">
        <v>14</v>
      </c>
      <c r="K5" s="3">
        <v>9.5</v>
      </c>
    </row>
    <row r="6" spans="1:15" x14ac:dyDescent="0.3">
      <c r="A6" s="1" t="s">
        <v>8</v>
      </c>
      <c r="B6" s="2">
        <f>SUM(B2:B5)</f>
        <v>53380</v>
      </c>
      <c r="C6" s="2">
        <f t="shared" ref="C6:G6" si="1">SUM(C2:C5)</f>
        <v>80716</v>
      </c>
      <c r="D6" s="2">
        <f t="shared" si="1"/>
        <v>149011</v>
      </c>
      <c r="E6" s="2">
        <f t="shared" si="1"/>
        <v>170874</v>
      </c>
      <c r="F6" s="2">
        <f t="shared" si="1"/>
        <v>140252</v>
      </c>
      <c r="G6" s="2">
        <f t="shared" si="1"/>
        <v>190957</v>
      </c>
      <c r="H6" s="2">
        <f t="shared" si="0"/>
        <v>785190</v>
      </c>
      <c r="I6" s="2">
        <f>SUM(I2:I5)</f>
        <v>100</v>
      </c>
      <c r="K6">
        <f>SUM(K2:K5)</f>
        <v>100.00000000000001</v>
      </c>
    </row>
    <row r="7" spans="1:15" x14ac:dyDescent="0.3">
      <c r="A7" t="s">
        <v>9</v>
      </c>
      <c r="B7" s="3"/>
      <c r="C7" s="3"/>
      <c r="D7" s="3"/>
      <c r="E7" s="3"/>
      <c r="F7" s="3"/>
      <c r="G7" s="3"/>
      <c r="H7" s="2"/>
    </row>
    <row r="8" spans="1:15" x14ac:dyDescent="0.3">
      <c r="A8" t="s">
        <v>10</v>
      </c>
      <c r="B8" s="3">
        <f>(25*B6)/100</f>
        <v>13345</v>
      </c>
      <c r="C8" s="3">
        <f t="shared" ref="C8:H8" si="2">(25*C6)/100</f>
        <v>20179</v>
      </c>
      <c r="D8" s="3">
        <f t="shared" si="2"/>
        <v>37252.75</v>
      </c>
      <c r="E8" s="3">
        <f t="shared" si="2"/>
        <v>42718.5</v>
      </c>
      <c r="F8" s="3">
        <f t="shared" si="2"/>
        <v>35063</v>
      </c>
      <c r="G8" s="3">
        <f t="shared" si="2"/>
        <v>47739.25</v>
      </c>
      <c r="H8" s="2">
        <f t="shared" si="2"/>
        <v>196297.5</v>
      </c>
    </row>
    <row r="9" spans="1:15" x14ac:dyDescent="0.3">
      <c r="A9" t="s">
        <v>15</v>
      </c>
      <c r="B9" s="3">
        <f>(15*B6)/100</f>
        <v>8007</v>
      </c>
      <c r="C9" s="3">
        <f t="shared" ref="C9:H9" si="3">(15*C6)/100</f>
        <v>12107.4</v>
      </c>
      <c r="D9" s="3">
        <f t="shared" si="3"/>
        <v>22351.65</v>
      </c>
      <c r="E9" s="3">
        <f t="shared" si="3"/>
        <v>25631.1</v>
      </c>
      <c r="F9" s="3">
        <f t="shared" si="3"/>
        <v>21037.8</v>
      </c>
      <c r="G9" s="3">
        <f t="shared" si="3"/>
        <v>28643.55</v>
      </c>
      <c r="H9" s="2">
        <f t="shared" si="3"/>
        <v>117778.5</v>
      </c>
    </row>
    <row r="10" spans="1:15" x14ac:dyDescent="0.3">
      <c r="A10" t="s">
        <v>16</v>
      </c>
      <c r="B10" s="3">
        <f>(10*B6)/100</f>
        <v>5338</v>
      </c>
      <c r="C10" s="3">
        <f t="shared" ref="C10:H10" si="4">(10*C6)/100</f>
        <v>8071.6</v>
      </c>
      <c r="D10" s="3">
        <f t="shared" si="4"/>
        <v>14901.1</v>
      </c>
      <c r="E10" s="3">
        <f t="shared" si="4"/>
        <v>17087.400000000001</v>
      </c>
      <c r="F10" s="3">
        <f t="shared" si="4"/>
        <v>14025.2</v>
      </c>
      <c r="G10" s="3">
        <f t="shared" si="4"/>
        <v>19095.7</v>
      </c>
      <c r="H10" s="2">
        <f t="shared" si="4"/>
        <v>78519</v>
      </c>
    </row>
    <row r="11" spans="1:15" x14ac:dyDescent="0.3">
      <c r="A11" t="s">
        <v>17</v>
      </c>
      <c r="B11" s="3">
        <f>(28*B6)/100</f>
        <v>14946.4</v>
      </c>
      <c r="C11" s="3">
        <f t="shared" ref="C11:H11" si="5">(28*C6)/100</f>
        <v>22600.48</v>
      </c>
      <c r="D11" s="3">
        <f t="shared" si="5"/>
        <v>41723.08</v>
      </c>
      <c r="E11" s="3">
        <f t="shared" si="5"/>
        <v>47844.72</v>
      </c>
      <c r="F11" s="3">
        <f t="shared" si="5"/>
        <v>39270.559999999998</v>
      </c>
      <c r="G11" s="3">
        <f t="shared" si="5"/>
        <v>53467.96</v>
      </c>
      <c r="H11" s="2">
        <f t="shared" si="5"/>
        <v>219853.2</v>
      </c>
    </row>
    <row r="12" spans="1:15" x14ac:dyDescent="0.3">
      <c r="A12" s="1" t="s">
        <v>18</v>
      </c>
      <c r="B12" s="2">
        <f>SUM(B8:B11)</f>
        <v>41636.400000000001</v>
      </c>
      <c r="C12" s="2">
        <f t="shared" ref="C12:H12" si="6">SUM(C8:C11)</f>
        <v>62958.479999999996</v>
      </c>
      <c r="D12" s="2">
        <f t="shared" si="6"/>
        <v>116228.58</v>
      </c>
      <c r="E12" s="2">
        <f t="shared" si="6"/>
        <v>133281.72</v>
      </c>
      <c r="F12" s="2">
        <f t="shared" si="6"/>
        <v>109396.56</v>
      </c>
      <c r="G12" s="2">
        <f t="shared" si="6"/>
        <v>148946.46</v>
      </c>
      <c r="H12" s="2">
        <f t="shared" si="6"/>
        <v>612448.19999999995</v>
      </c>
    </row>
    <row r="13" spans="1:15" x14ac:dyDescent="0.3">
      <c r="A13" s="1" t="s">
        <v>19</v>
      </c>
      <c r="B13" s="2">
        <f>(B6-B12)</f>
        <v>11743.599999999999</v>
      </c>
      <c r="C13" s="2">
        <f t="shared" ref="C13:H13" si="7">(C6-C12)</f>
        <v>17757.520000000004</v>
      </c>
      <c r="D13" s="2">
        <f t="shared" si="7"/>
        <v>32782.42</v>
      </c>
      <c r="E13" s="2">
        <f t="shared" si="7"/>
        <v>37592.28</v>
      </c>
      <c r="F13" s="2">
        <f t="shared" si="7"/>
        <v>30855.440000000002</v>
      </c>
      <c r="G13" s="2">
        <f t="shared" si="7"/>
        <v>42010.540000000008</v>
      </c>
      <c r="H13" s="2">
        <f t="shared" si="7"/>
        <v>172741.80000000005</v>
      </c>
    </row>
    <row r="15" spans="1:15" x14ac:dyDescent="0.3">
      <c r="A15" s="1"/>
    </row>
    <row r="16" spans="1:15" x14ac:dyDescent="0.3">
      <c r="A16" s="1" t="s">
        <v>23</v>
      </c>
      <c r="B16" t="s">
        <v>24</v>
      </c>
    </row>
    <row r="17" spans="1:9" x14ac:dyDescent="0.3">
      <c r="A17" t="s">
        <v>11</v>
      </c>
      <c r="B17">
        <f>SUM(B2:G2)</f>
        <v>357822</v>
      </c>
    </row>
    <row r="18" spans="1:9" x14ac:dyDescent="0.3">
      <c r="A18" t="s">
        <v>12</v>
      </c>
      <c r="B18">
        <f t="shared" ref="B18:B20" si="8">SUM(B3:G3)</f>
        <v>264912</v>
      </c>
      <c r="D18" s="2"/>
      <c r="E18" s="2"/>
      <c r="F18" s="2"/>
      <c r="G18" s="2"/>
      <c r="H18" s="2"/>
      <c r="I18" s="2"/>
    </row>
    <row r="19" spans="1:9" x14ac:dyDescent="0.3">
      <c r="A19" t="s">
        <v>13</v>
      </c>
      <c r="B19">
        <f t="shared" si="8"/>
        <v>87976</v>
      </c>
    </row>
    <row r="20" spans="1:9" x14ac:dyDescent="0.3">
      <c r="A20" t="s">
        <v>14</v>
      </c>
      <c r="B20">
        <f t="shared" si="8"/>
        <v>74480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7F61-C36C-479A-9406-96F5C158F848}">
  <dimension ref="A1"/>
  <sheetViews>
    <sheetView topLeftCell="A6" workbookViewId="0">
      <selection activeCell="B27" sqref="B2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9211-3416-4E0C-A7C6-56D7A826D172}">
  <dimension ref="A1"/>
  <sheetViews>
    <sheetView tabSelected="1" workbookViewId="0">
      <selection activeCell="M15" sqref="M1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CE53-DF6A-4D84-B1DB-5DA15192401C}">
  <dimension ref="A1"/>
  <sheetViews>
    <sheetView workbookViewId="0">
      <selection activeCell="C17" sqref="C1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7C20-EA4D-4D4F-B697-15F9F8E30666}">
  <dimension ref="B5:C11"/>
  <sheetViews>
    <sheetView workbookViewId="0">
      <selection activeCell="C21" sqref="C21"/>
    </sheetView>
  </sheetViews>
  <sheetFormatPr defaultRowHeight="14.4" x14ac:dyDescent="0.3"/>
  <cols>
    <col min="3" max="3" width="14.44140625" customWidth="1"/>
    <col min="4" max="4" width="21" customWidth="1"/>
  </cols>
  <sheetData>
    <row r="5" spans="2:3" x14ac:dyDescent="0.3">
      <c r="B5" t="s">
        <v>21</v>
      </c>
      <c r="C5" t="s">
        <v>22</v>
      </c>
    </row>
    <row r="6" spans="2:3" x14ac:dyDescent="0.3">
      <c r="B6" t="s">
        <v>1</v>
      </c>
      <c r="C6">
        <v>53380</v>
      </c>
    </row>
    <row r="7" spans="2:3" x14ac:dyDescent="0.3">
      <c r="B7" t="s">
        <v>2</v>
      </c>
      <c r="C7">
        <v>80716</v>
      </c>
    </row>
    <row r="8" spans="2:3" x14ac:dyDescent="0.3">
      <c r="B8" t="s">
        <v>3</v>
      </c>
      <c r="C8">
        <v>149011</v>
      </c>
    </row>
    <row r="9" spans="2:3" x14ac:dyDescent="0.3">
      <c r="B9" t="s">
        <v>4</v>
      </c>
      <c r="C9">
        <v>170874</v>
      </c>
    </row>
    <row r="10" spans="2:3" x14ac:dyDescent="0.3">
      <c r="B10" t="s">
        <v>5</v>
      </c>
      <c r="C10">
        <v>140252</v>
      </c>
    </row>
    <row r="11" spans="2:3" x14ac:dyDescent="0.3">
      <c r="B11" t="s">
        <v>6</v>
      </c>
      <c r="C11">
        <v>190957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  <Company>myBUSINESS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2021-05-07T11:30:54Z</dcterms:created>
  <dcterms:modified xsi:type="dcterms:W3CDTF">2021-05-07T21:53:03Z</dcterms:modified>
</cp:coreProperties>
</file>